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jbrown\Documents\"/>
    </mc:Choice>
  </mc:AlternateContent>
  <xr:revisionPtr revIDLastSave="0" documentId="13_ncr:1_{06F8DEC6-135B-4794-A8DE-2D8BCDFED7D9}" xr6:coauthVersionLast="44" xr6:coauthVersionMax="44" xr10:uidLastSave="{00000000-0000-0000-0000-000000000000}"/>
  <bookViews>
    <workbookView xWindow="-108" yWindow="-108" windowWidth="23256" windowHeight="12576" xr2:uid="{4951FD42-DC21-4B70-AC9D-95B42D56E66C}"/>
  </bookViews>
  <sheets>
    <sheet name="Vera-Appendix-People-in-Pris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7" i="1" l="1"/>
  <c r="E67" i="1"/>
  <c r="N67" i="1" s="1"/>
  <c r="F67" i="1"/>
  <c r="M67" i="1" s="1"/>
  <c r="C65" i="1"/>
  <c r="L64" i="1"/>
  <c r="L65" i="1"/>
  <c r="K65" i="1"/>
  <c r="J65" i="1"/>
  <c r="I65" i="1"/>
  <c r="H65" i="1"/>
  <c r="E64" i="1"/>
  <c r="D64" i="1"/>
  <c r="F65" i="1"/>
  <c r="E65" i="1"/>
  <c r="D65" i="1"/>
  <c r="D62" i="1"/>
  <c r="D61" i="1"/>
  <c r="I67" i="1" l="1"/>
  <c r="K67" i="1" s="1"/>
  <c r="L67" i="1"/>
  <c r="H67" i="1"/>
  <c r="J67" i="1" s="1"/>
  <c r="O67" i="1"/>
  <c r="L13" i="1"/>
  <c r="I13" i="1"/>
  <c r="K13" i="1" s="1"/>
  <c r="H13" i="1"/>
  <c r="J13" i="1" s="1"/>
  <c r="L53" i="1"/>
  <c r="K53" i="1"/>
  <c r="J53" i="1"/>
  <c r="I53" i="1"/>
  <c r="H53" i="1"/>
</calcChain>
</file>

<file path=xl/sharedStrings.xml><?xml version="1.0" encoding="utf-8"?>
<sst xmlns="http://schemas.openxmlformats.org/spreadsheetml/2006/main" count="132" uniqueCount="131">
  <si>
    <t>2018 Pop</t>
  </si>
  <si>
    <t>State Name</t>
  </si>
  <si>
    <t>2019 Pop</t>
  </si>
  <si>
    <t>Alabama</t>
  </si>
  <si>
    <t>Alaska</t>
  </si>
  <si>
    <t>Arizona</t>
  </si>
  <si>
    <t>AR</t>
  </si>
  <si>
    <t>Arkansas</t>
  </si>
  <si>
    <t>CA</t>
  </si>
  <si>
    <t>California</t>
  </si>
  <si>
    <t>Colorado</t>
  </si>
  <si>
    <t>Connecticut</t>
  </si>
  <si>
    <t>Delaware</t>
  </si>
  <si>
    <t>Florida</t>
  </si>
  <si>
    <t>GA</t>
  </si>
  <si>
    <t>Georgia</t>
  </si>
  <si>
    <t>Hawaii</t>
  </si>
  <si>
    <t>ID</t>
  </si>
  <si>
    <t>Idaho</t>
  </si>
  <si>
    <t>Illinois</t>
  </si>
  <si>
    <t>Indiana</t>
  </si>
  <si>
    <t>Iowa</t>
  </si>
  <si>
    <t>KS</t>
  </si>
  <si>
    <t>Kansas</t>
  </si>
  <si>
    <t>KY</t>
  </si>
  <si>
    <t>Kentucky</t>
  </si>
  <si>
    <t>Louisiana</t>
  </si>
  <si>
    <t>ME</t>
  </si>
  <si>
    <t>Maine</t>
  </si>
  <si>
    <t>Maryland</t>
  </si>
  <si>
    <t>Massachusetts</t>
  </si>
  <si>
    <t>Michigan</t>
  </si>
  <si>
    <t>Minnesota</t>
  </si>
  <si>
    <t>MS</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</si>
  <si>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</si>
  <si>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</si>
  <si>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</si>
  <si>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</si>
  <si>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</si>
  <si>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</si>
  <si>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</si>
  <si>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</si>
  <si>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</si>
  <si>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</si>
  <si>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</si>
  <si>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</si>
  <si>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</si>
  <si>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</si>
  <si>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</si>
  <si>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</si>
  <si>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</si>
  <si>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SD</t>
  </si>
  <si>
    <t>South Dakota</t>
  </si>
  <si>
    <t>TN</t>
  </si>
  <si>
    <t>Tennessee</t>
  </si>
  <si>
    <t>Texas</t>
  </si>
  <si>
    <t>Utah</t>
  </si>
  <si>
    <t>VT</t>
  </si>
  <si>
    <t>Vermont</t>
  </si>
  <si>
    <t>Virginia</t>
  </si>
  <si>
    <t>WA</t>
  </si>
  <si>
    <t>Washington</t>
  </si>
  <si>
    <t>West Virginia</t>
  </si>
  <si>
    <t>WI</t>
  </si>
  <si>
    <t>Wisconsin</t>
  </si>
  <si>
    <t>WY</t>
  </si>
  <si>
    <t>Wyoming</t>
  </si>
  <si>
    <t>BOP</t>
  </si>
  <si>
    <t>Total</t>
  </si>
  <si>
    <t>States</t>
  </si>
  <si>
    <t>State</t>
  </si>
  <si>
    <t>AL</t>
  </si>
  <si>
    <t>AK</t>
  </si>
  <si>
    <t>AZ</t>
  </si>
  <si>
    <t>CO</t>
  </si>
  <si>
    <t>CT</t>
  </si>
  <si>
    <t>DE</t>
  </si>
  <si>
    <t>FL</t>
  </si>
  <si>
    <t>HI</t>
  </si>
  <si>
    <t>IL</t>
  </si>
  <si>
    <t>IN</t>
  </si>
  <si>
    <t>IA</t>
  </si>
  <si>
    <t>LA</t>
  </si>
  <si>
    <t>MD</t>
  </si>
  <si>
    <t>MA</t>
  </si>
  <si>
    <t>MI</t>
  </si>
  <si>
    <t>MN</t>
  </si>
  <si>
    <t>MO</t>
  </si>
  <si>
    <t>MT</t>
  </si>
  <si>
    <t>NE</t>
  </si>
  <si>
    <t>NV</t>
  </si>
  <si>
    <t>NH</t>
  </si>
  <si>
    <t>NJ</t>
  </si>
  <si>
    <t>NM</t>
  </si>
  <si>
    <t>NY</t>
  </si>
  <si>
    <t>NC</t>
  </si>
  <si>
    <t>ND</t>
  </si>
  <si>
    <t>OH</t>
  </si>
  <si>
    <t>OK</t>
  </si>
  <si>
    <t>OR</t>
  </si>
  <si>
    <t>PA</t>
  </si>
  <si>
    <t>RI</t>
  </si>
  <si>
    <t>SC</t>
  </si>
  <si>
    <t>TX</t>
  </si>
  <si>
    <t>UT</t>
  </si>
  <si>
    <t>VA</t>
  </si>
  <si>
    <t>WV</t>
  </si>
  <si>
    <t>End of April 2020 Rate</t>
  </si>
  <si>
    <t>End of March 2020 Rate</t>
  </si>
  <si>
    <t>End of December 2019 Rate</t>
  </si>
  <si>
    <t>End of December 2018 Rate</t>
  </si>
  <si>
    <t>Contact: Jacob Kang-Brown, jkangbrown@vera.org</t>
  </si>
  <si>
    <t>Vera Institute of Justice</t>
  </si>
  <si>
    <t>People in Prison Data Appendix</t>
  </si>
  <si>
    <t xml:space="preserve">This sheet contains counts of the number of people under state and federal prison jurisdiction at the end of the month for December 2018 and 2019, as well as March and April 2020. </t>
  </si>
  <si>
    <t>Percentage change between March 31, 2020 and April 30, 2020</t>
  </si>
  <si>
    <t>Count change between December 31, 2019 and April 30, 2020</t>
  </si>
  <si>
    <t>Count change between March 31, 2020 and April 30, 2020</t>
  </si>
  <si>
    <t>Percentage change between December 31, 2019 and March 31, 2020</t>
  </si>
  <si>
    <t>Percentage change between December 31 2019 and April 30 2020</t>
  </si>
  <si>
    <t>March 31 2020 prison</t>
  </si>
  <si>
    <t>December 31, 2019 prison</t>
  </si>
  <si>
    <t>December 31, 2018 prison</t>
  </si>
  <si>
    <t>April 30/May 1 2020 prison</t>
  </si>
  <si>
    <t>May 14, 2020</t>
  </si>
  <si>
    <t xml:space="preserve">See the report, People in Prison in 2019 for jurisdictional notes and methodology; the same methods used to collect December and March data (as reported therein) were used for April. </t>
  </si>
  <si>
    <t>Note: Alaska, Connecticut, Delaware, Hawaii, Rhode Island, and Vermont operate unified prison and jail systems. These states are less comparable to the other states.</t>
  </si>
  <si>
    <t>Total for March Sample</t>
  </si>
  <si>
    <t>Total for April Sample</t>
  </si>
  <si>
    <t>Version 1.2 (added national estimates based on April sample, and corrected the total row)</t>
  </si>
  <si>
    <t>Estimated Total for US based on April sample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</si>
</sst>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sz val="11"/>
      <color theme="1"/>
      <name val="Calibri"/>
      <family val="2"/>
      <scheme val="minor"/>
    </font>
    <font>
      <b/>
      <sz val="7"/>
      <color rgb="FF000000"/>
      <name val="Arial"/>
      <family val="2"/>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2">
    <xf numFmtId="0" fontId="0" fillId="0" borderId="0" xfId="0"/>
    <xf numFmtId="164" fontId="0" fillId="0" borderId="0" xfId="0" applyNumberFormat="1"/>
    <xf numFmtId="3" fontId="0" fillId="0" borderId="0" xfId="0" applyNumberFormat="1"/>
    <xf numFmtId="10" fontId="0" fillId="0" borderId="0" xfId="0" applyNumberFormat="1"/>
    <xf numFmtId="0" fontId="0" fillId="0" borderId="0" xfId="0" applyAlignment="1">
      <alignment wrapText="1"/>
    </xf>
    <xf numFmtId="164" fontId="0" fillId="0" borderId="0" xfId="0" applyNumberFormat="1" applyAlignment="1">
      <alignment wrapText="1"/>
    </xf>
    <xf numFmtId="17" fontId="0" fillId="0" borderId="0" xfId="0" applyNumberFormat="1" applyAlignment="1">
      <alignment wrapText="1"/>
    </xf>
    <xf numFmtId="15" fontId="0" fillId="0" borderId="0" xfId="0" quotePrefix="1" applyNumberFormat="1"/>
    <xf numFmtId="164" fontId="0" fillId="0" borderId="0" xfId="1" applyNumberFormat="1" applyFont="1"/>
    <xf numFmtId="3" fontId="2" fillId="0" borderId="0" xfId="0" applyNumberFormat="1" applyFont="1"/>
    <xf numFmtId="1" fontId="0" fillId="0" borderId="0" xfId="0" applyNumberFormat="1"/>
    <xf numFmtId="3" fontId="0" fillId="0" borderId="0" xfId="1" applyNumberFormat="1"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FA39B-4467-4FE3-8B19-914A0AF7F73C}">
  <dimension ref="A1:R95"/>
  <sheetViews>
    <sheetView tabSelected="1" workbookViewId="0"/>
  </sheetViews>
  <sheetFormatPr defaultRowHeight="14.4" x14ac:dyDescent="0.3"/>
  <cols>
    <col min="1" max="1" width="9.88671875" bestFit="1" customWidth="1"/>
    <col min="3" max="3" width="10.21875" customWidth="1"/>
    <col min="4" max="4" width="12.21875" customWidth="1"/>
    <col min="8" max="12" width="12.44140625" customWidth="1"/>
    <col min="14" max="16" width="9.88671875" customWidth="1"/>
    <col min="17" max="17" width="11.44140625" customWidth="1"/>
    <col min="18" max="18" width="9.88671875" bestFit="1" customWidth="1"/>
  </cols>
  <sheetData>
    <row r="1" spans="1:18" x14ac:dyDescent="0.3">
      <c r="A1" t="s">
        <v>112</v>
      </c>
    </row>
    <row r="2" spans="1:18" x14ac:dyDescent="0.3">
      <c r="A2" t="s">
        <v>113</v>
      </c>
    </row>
    <row r="3" spans="1:18" x14ac:dyDescent="0.3">
      <c r="A3" s="7" t="s">
        <v>124</v>
      </c>
    </row>
    <row r="4" spans="1:18" x14ac:dyDescent="0.3">
      <c r="A4" t="s">
        <v>114</v>
      </c>
    </row>
    <row r="5" spans="1:18" x14ac:dyDescent="0.3">
      <c r="A5" t="s">
        <v>125</v>
      </c>
    </row>
    <row r="6" spans="1:18" x14ac:dyDescent="0.3">
      <c r="A6" t="s">
        <v>126</v>
      </c>
    </row>
    <row r="7" spans="1:18" x14ac:dyDescent="0.3">
      <c r="A7" t="s">
        <v>111</v>
      </c>
    </row>
    <row r="8" spans="1:18" x14ac:dyDescent="0.3">
      <c r="A8" t="s">
        <v>129</v>
      </c>
    </row>
    <row r="9" spans="1:18" ht="100.8" x14ac:dyDescent="0.3">
      <c r="A9" s="4" t="s">
        <v>70</v>
      </c>
      <c r="B9" s="4" t="s">
        <v>1</v>
      </c>
      <c r="C9" s="4" t="s">
        <v>122</v>
      </c>
      <c r="D9" s="4" t="s">
        <v>121</v>
      </c>
      <c r="E9" s="4" t="s">
        <v>120</v>
      </c>
      <c r="F9" s="4" t="s">
        <v>123</v>
      </c>
      <c r="G9" s="4"/>
      <c r="H9" s="4" t="s">
        <v>116</v>
      </c>
      <c r="I9" s="4" t="s">
        <v>117</v>
      </c>
      <c r="J9" s="5" t="s">
        <v>119</v>
      </c>
      <c r="K9" s="4" t="s">
        <v>115</v>
      </c>
      <c r="L9" s="4" t="s">
        <v>118</v>
      </c>
      <c r="M9" s="4" t="s">
        <v>107</v>
      </c>
      <c r="N9" s="4" t="s">
        <v>108</v>
      </c>
      <c r="O9" s="6" t="s">
        <v>109</v>
      </c>
      <c r="P9" s="4" t="s">
        <v>110</v>
      </c>
      <c r="Q9" s="4" t="s">
        <v>0</v>
      </c>
      <c r="R9" s="4" t="s">
        <v>2</v>
      </c>
    </row>
    <row r="10" spans="1:18" x14ac:dyDescent="0.3">
      <c r="A10" t="s">
        <v>71</v>
      </c>
      <c r="B10" t="s">
        <v>3</v>
      </c>
      <c r="C10" s="2">
        <v>27191</v>
      </c>
      <c r="D10" s="2">
        <v>28266</v>
      </c>
      <c r="E10" s="2">
        <v>27386</v>
      </c>
      <c r="F10" s="2">
        <v>27164</v>
      </c>
      <c r="G10" s="2"/>
      <c r="H10" s="2">
        <v>-1102</v>
      </c>
      <c r="I10" s="2">
        <v>-222</v>
      </c>
      <c r="J10" s="1">
        <v>-3.8986768555862167E-2</v>
      </c>
      <c r="K10" s="1">
        <v>-8.1063317023296576E-3</v>
      </c>
      <c r="L10" s="1">
        <v>-3.1132809736078682E-2</v>
      </c>
      <c r="M10" s="2">
        <v>554.00724223132511</v>
      </c>
      <c r="N10" s="2">
        <v>558.53491149120418</v>
      </c>
      <c r="O10" s="2">
        <v>576.48242927811202</v>
      </c>
      <c r="P10" s="2">
        <v>556.31699368268914</v>
      </c>
      <c r="Q10" s="2">
        <v>4887681</v>
      </c>
      <c r="R10" s="2">
        <v>4903185</v>
      </c>
    </row>
    <row r="11" spans="1:18" x14ac:dyDescent="0.3">
      <c r="A11" t="s">
        <v>72</v>
      </c>
      <c r="B11" t="s">
        <v>4</v>
      </c>
      <c r="C11" s="2">
        <v>4380</v>
      </c>
      <c r="D11" s="2">
        <v>4475</v>
      </c>
      <c r="E11" s="2">
        <v>4355</v>
      </c>
      <c r="F11" s="2">
        <v>3985</v>
      </c>
      <c r="G11" s="2"/>
      <c r="H11" s="2">
        <v>-490</v>
      </c>
      <c r="I11" s="2">
        <v>-370</v>
      </c>
      <c r="J11" s="1">
        <v>-0.10949720670391061</v>
      </c>
      <c r="K11" s="1">
        <v>-8.4959816303099886E-2</v>
      </c>
      <c r="L11" s="1">
        <v>-2.6815642458100558E-2</v>
      </c>
      <c r="M11" s="2">
        <v>544.73750760377015</v>
      </c>
      <c r="N11" s="2">
        <v>595.31539413159817</v>
      </c>
      <c r="O11" s="2">
        <v>611.71903300548843</v>
      </c>
      <c r="P11" s="2">
        <v>595.80569116860897</v>
      </c>
      <c r="Q11" s="2">
        <v>735139</v>
      </c>
      <c r="R11" s="2">
        <v>731545</v>
      </c>
    </row>
    <row r="12" spans="1:18" x14ac:dyDescent="0.3">
      <c r="A12" t="s">
        <v>73</v>
      </c>
      <c r="B12" t="s">
        <v>5</v>
      </c>
      <c r="C12" s="2">
        <v>41937</v>
      </c>
      <c r="D12" s="2">
        <v>42441</v>
      </c>
      <c r="E12" s="2">
        <v>41984</v>
      </c>
      <c r="F12" s="2">
        <v>41386</v>
      </c>
      <c r="G12" s="2"/>
      <c r="H12" s="2">
        <v>-1055</v>
      </c>
      <c r="I12" s="2">
        <v>-598</v>
      </c>
      <c r="J12" s="1">
        <v>-2.4858038217761128E-2</v>
      </c>
      <c r="K12" s="1">
        <v>-1.4243521341463415E-2</v>
      </c>
      <c r="L12" s="1">
        <v>-1.0767889540774251E-2</v>
      </c>
      <c r="M12" s="2">
        <v>568.58921702822067</v>
      </c>
      <c r="N12" s="2">
        <v>576.80495065270429</v>
      </c>
      <c r="O12" s="2">
        <v>583.08352969348857</v>
      </c>
      <c r="P12" s="2">
        <v>585.87397862873888</v>
      </c>
      <c r="Q12" s="2">
        <v>7158024</v>
      </c>
      <c r="R12" s="2">
        <v>7278717</v>
      </c>
    </row>
    <row r="13" spans="1:18" x14ac:dyDescent="0.3">
      <c r="A13" t="s">
        <v>6</v>
      </c>
      <c r="B13" t="s">
        <v>7</v>
      </c>
      <c r="C13" s="2">
        <v>17799</v>
      </c>
      <c r="D13" s="2">
        <v>17759</v>
      </c>
      <c r="E13" s="2">
        <v>17860</v>
      </c>
      <c r="F13" s="2">
        <v>17331</v>
      </c>
      <c r="G13" s="2"/>
      <c r="H13" s="2">
        <f>F13-D13</f>
        <v>-428</v>
      </c>
      <c r="I13" s="2">
        <f>F13-E13</f>
        <v>-529</v>
      </c>
      <c r="J13" s="1">
        <f>H13/D13</f>
        <v>-2.4100456106762768E-2</v>
      </c>
      <c r="K13" s="1">
        <f>I13/E13</f>
        <v>-2.9619260918253079E-2</v>
      </c>
      <c r="L13" s="1">
        <f>(E13-D13)/D13</f>
        <v>5.687257165380934E-3</v>
      </c>
      <c r="M13" s="2">
        <v>574</v>
      </c>
      <c r="N13" s="2">
        <v>592</v>
      </c>
      <c r="O13" s="2">
        <v>588</v>
      </c>
      <c r="P13" s="2">
        <v>591</v>
      </c>
      <c r="Q13" s="2">
        <v>3009733</v>
      </c>
      <c r="R13" s="2">
        <v>3017804</v>
      </c>
    </row>
    <row r="14" spans="1:18" x14ac:dyDescent="0.3">
      <c r="A14" t="s">
        <v>8</v>
      </c>
      <c r="B14" t="s">
        <v>9</v>
      </c>
      <c r="C14" s="2">
        <v>128935</v>
      </c>
      <c r="D14" s="2">
        <v>125507</v>
      </c>
      <c r="E14" s="2">
        <v>123778</v>
      </c>
      <c r="F14" s="2">
        <v>119327</v>
      </c>
      <c r="G14" s="2"/>
      <c r="H14" s="2">
        <v>-6180</v>
      </c>
      <c r="I14" s="2">
        <v>-4451</v>
      </c>
      <c r="J14" s="1">
        <v>-4.9240281418566297E-2</v>
      </c>
      <c r="K14" s="1">
        <v>-3.5959540467611371E-2</v>
      </c>
      <c r="L14" s="1">
        <v>-1.377612404089015E-2</v>
      </c>
      <c r="M14" s="2">
        <v>302.00021902083313</v>
      </c>
      <c r="N14" s="2">
        <v>313.26508761605237</v>
      </c>
      <c r="O14" s="2">
        <v>317.64094872617011</v>
      </c>
      <c r="P14" s="2">
        <v>326.73545727556626</v>
      </c>
      <c r="Q14" s="2">
        <v>39461588</v>
      </c>
      <c r="R14" s="2">
        <v>39512223</v>
      </c>
    </row>
    <row r="15" spans="1:18" x14ac:dyDescent="0.3">
      <c r="A15" t="s">
        <v>74</v>
      </c>
      <c r="B15" t="s">
        <v>10</v>
      </c>
      <c r="C15" s="2">
        <v>20200</v>
      </c>
      <c r="D15" s="2">
        <v>19714</v>
      </c>
      <c r="E15" s="2">
        <v>19357</v>
      </c>
      <c r="F15" s="2">
        <v>18419</v>
      </c>
      <c r="G15" s="2"/>
      <c r="H15" s="2">
        <v>-1295</v>
      </c>
      <c r="I15" s="2">
        <v>-938</v>
      </c>
      <c r="J15" s="1">
        <v>-6.5689357816779953E-2</v>
      </c>
      <c r="K15" s="1">
        <v>-4.845792219868781E-2</v>
      </c>
      <c r="L15" s="1">
        <v>-1.8108958100842041E-2</v>
      </c>
      <c r="M15" s="2">
        <v>319.84449365277379</v>
      </c>
      <c r="N15" s="2">
        <v>336.13279025119402</v>
      </c>
      <c r="O15" s="2">
        <v>342.33206731477185</v>
      </c>
      <c r="P15" s="2">
        <v>354.92850738330361</v>
      </c>
      <c r="Q15" s="2">
        <v>5691287</v>
      </c>
      <c r="R15" s="2">
        <v>5758736</v>
      </c>
    </row>
    <row r="16" spans="1:18" x14ac:dyDescent="0.3">
      <c r="A16" t="s">
        <v>75</v>
      </c>
      <c r="B16" t="s">
        <v>11</v>
      </c>
      <c r="C16" s="2">
        <v>13197</v>
      </c>
      <c r="D16" s="2">
        <v>12293</v>
      </c>
      <c r="E16" s="2">
        <v>11885</v>
      </c>
      <c r="F16" s="2">
        <v>10973</v>
      </c>
      <c r="G16" s="2"/>
      <c r="H16" s="2">
        <v>-1320</v>
      </c>
      <c r="I16" s="2">
        <v>-912</v>
      </c>
      <c r="J16" s="1">
        <v>-0.10737818270560481</v>
      </c>
      <c r="K16" s="1">
        <v>-7.6735380732015149E-2</v>
      </c>
      <c r="L16" s="1">
        <v>-3.3189620109005127E-2</v>
      </c>
      <c r="M16" s="2">
        <v>307.77325920746352</v>
      </c>
      <c r="N16" s="2">
        <v>333.35324757866618</v>
      </c>
      <c r="O16" s="2">
        <v>344.79692658683575</v>
      </c>
      <c r="P16" s="2">
        <v>369.50654063255979</v>
      </c>
      <c r="Q16" s="2">
        <v>3571520</v>
      </c>
      <c r="R16" s="2">
        <v>3565287</v>
      </c>
    </row>
    <row r="17" spans="1:18" x14ac:dyDescent="0.3">
      <c r="A17" t="s">
        <v>76</v>
      </c>
      <c r="B17" t="s">
        <v>12</v>
      </c>
      <c r="C17" s="2">
        <v>6067</v>
      </c>
      <c r="D17" s="2">
        <v>5692</v>
      </c>
      <c r="E17" s="2">
        <v>5382</v>
      </c>
      <c r="F17" s="2">
        <v>5081</v>
      </c>
      <c r="G17" s="2"/>
      <c r="H17" s="2">
        <v>-611</v>
      </c>
      <c r="I17" s="2">
        <v>-301</v>
      </c>
      <c r="J17" s="1">
        <v>-0.1073436401967674</v>
      </c>
      <c r="K17" s="1">
        <v>-5.59271646228168E-2</v>
      </c>
      <c r="L17" s="1">
        <v>-5.4462403373155305E-2</v>
      </c>
      <c r="M17" s="2">
        <v>521.78967388402123</v>
      </c>
      <c r="N17" s="2">
        <v>552.70065436799882</v>
      </c>
      <c r="O17" s="2">
        <v>584.53588343787612</v>
      </c>
      <c r="P17" s="2">
        <v>628.39274598411771</v>
      </c>
      <c r="Q17" s="2">
        <v>965479</v>
      </c>
      <c r="R17" s="2">
        <v>973764</v>
      </c>
    </row>
    <row r="18" spans="1:18" x14ac:dyDescent="0.3">
      <c r="A18" t="s">
        <v>77</v>
      </c>
      <c r="B18" t="s">
        <v>13</v>
      </c>
      <c r="C18" s="2">
        <v>97538</v>
      </c>
      <c r="D18" s="2">
        <v>96009</v>
      </c>
      <c r="E18" s="2">
        <v>93903</v>
      </c>
      <c r="F18" s="2">
        <v>92574</v>
      </c>
      <c r="G18" s="2"/>
      <c r="H18" s="2">
        <v>-3435</v>
      </c>
      <c r="I18" s="2">
        <v>-1329</v>
      </c>
      <c r="J18" s="1">
        <v>-3.5777895822266662E-2</v>
      </c>
      <c r="K18" s="1">
        <v>-1.415290246318009E-2</v>
      </c>
      <c r="L18" s="1">
        <v>-2.1935443552166985E-2</v>
      </c>
      <c r="M18" s="2">
        <v>431.02306355646311</v>
      </c>
      <c r="N18" s="2">
        <v>437.21086630309327</v>
      </c>
      <c r="O18" s="2">
        <v>447.01636862393838</v>
      </c>
      <c r="P18" s="2">
        <v>459.12513920781731</v>
      </c>
      <c r="Q18" s="2">
        <v>21244317</v>
      </c>
      <c r="R18" s="2">
        <v>21477737</v>
      </c>
    </row>
    <row r="19" spans="1:18" x14ac:dyDescent="0.3">
      <c r="A19" t="s">
        <v>14</v>
      </c>
      <c r="B19" t="s">
        <v>15</v>
      </c>
      <c r="C19" s="2">
        <v>54870</v>
      </c>
      <c r="D19" s="2">
        <v>55556</v>
      </c>
      <c r="E19" s="2">
        <v>55025</v>
      </c>
      <c r="F19" s="2">
        <v>53648</v>
      </c>
      <c r="G19" s="2"/>
      <c r="H19" s="2">
        <v>-1908</v>
      </c>
      <c r="I19" s="2">
        <v>-1377</v>
      </c>
      <c r="J19" s="1">
        <v>-3.4343725250198E-2</v>
      </c>
      <c r="K19" s="1">
        <v>-2.502498864152658E-2</v>
      </c>
      <c r="L19" s="1">
        <v>-9.5579235366117076E-3</v>
      </c>
      <c r="M19" s="2">
        <v>505.2826848850234</v>
      </c>
      <c r="N19" s="2">
        <v>518.25193363775747</v>
      </c>
      <c r="O19" s="2">
        <v>523.25314720907318</v>
      </c>
      <c r="P19" s="2">
        <v>522.01803973330755</v>
      </c>
      <c r="Q19" s="2">
        <v>10511131</v>
      </c>
      <c r="R19" s="2">
        <v>10617423</v>
      </c>
    </row>
    <row r="20" spans="1:18" x14ac:dyDescent="0.3">
      <c r="A20" t="s">
        <v>78</v>
      </c>
      <c r="B20" t="s">
        <v>16</v>
      </c>
      <c r="C20" s="2">
        <v>5375</v>
      </c>
      <c r="D20" s="2">
        <v>5179</v>
      </c>
      <c r="E20" s="2">
        <v>4836</v>
      </c>
      <c r="F20" s="2">
        <v>4260</v>
      </c>
      <c r="G20" s="2"/>
      <c r="H20" s="2">
        <v>-919</v>
      </c>
      <c r="I20" s="2">
        <v>-576</v>
      </c>
      <c r="J20" s="1">
        <v>-0.17744738366480015</v>
      </c>
      <c r="K20" s="1">
        <v>-0.11910669975186104</v>
      </c>
      <c r="L20" s="1">
        <v>-6.6229001737787216E-2</v>
      </c>
      <c r="M20" s="2">
        <v>300.87465533607559</v>
      </c>
      <c r="N20" s="2">
        <v>341.55629887447452</v>
      </c>
      <c r="O20" s="2">
        <v>365.78165257876418</v>
      </c>
      <c r="P20" s="2">
        <v>378.36312018994886</v>
      </c>
      <c r="Q20" s="2">
        <v>1420593</v>
      </c>
      <c r="R20" s="2">
        <v>1415872</v>
      </c>
    </row>
    <row r="21" spans="1:18" x14ac:dyDescent="0.3">
      <c r="A21" t="s">
        <v>17</v>
      </c>
      <c r="B21" t="s">
        <v>18</v>
      </c>
      <c r="C21" s="2">
        <v>8664</v>
      </c>
      <c r="D21" s="2">
        <v>9437</v>
      </c>
      <c r="E21" s="2">
        <v>9494</v>
      </c>
      <c r="F21" s="2">
        <v>9028</v>
      </c>
      <c r="G21" s="2"/>
      <c r="H21" s="2">
        <v>-409</v>
      </c>
      <c r="I21" s="2">
        <v>-466</v>
      </c>
      <c r="J21" s="1">
        <v>-4.3340044505669174E-2</v>
      </c>
      <c r="K21" s="1">
        <v>-4.9083631767432065E-2</v>
      </c>
      <c r="L21" s="1">
        <v>6.0400551022570734E-3</v>
      </c>
      <c r="M21" s="2">
        <v>505.18587740233289</v>
      </c>
      <c r="N21" s="2">
        <v>531.26215330723835</v>
      </c>
      <c r="O21" s="2">
        <v>528.07256591114481</v>
      </c>
      <c r="P21" s="2">
        <v>494.93412303431631</v>
      </c>
      <c r="Q21" s="2">
        <v>1750536</v>
      </c>
      <c r="R21" s="2">
        <v>1787065</v>
      </c>
    </row>
    <row r="22" spans="1:18" x14ac:dyDescent="0.3">
      <c r="A22" t="s">
        <v>79</v>
      </c>
      <c r="B22" t="s">
        <v>19</v>
      </c>
      <c r="C22" s="2">
        <v>39915</v>
      </c>
      <c r="D22" s="2">
        <v>38259</v>
      </c>
      <c r="E22" s="2"/>
      <c r="F22" s="2"/>
      <c r="G22" s="2"/>
      <c r="H22" s="2"/>
      <c r="I22" s="2"/>
      <c r="J22" s="1"/>
      <c r="K22" s="1"/>
      <c r="L22" s="2"/>
      <c r="M22" s="2"/>
      <c r="N22" s="2"/>
      <c r="O22" s="2"/>
      <c r="P22" s="2"/>
      <c r="Q22" s="2">
        <v>12723071</v>
      </c>
      <c r="R22" s="2">
        <v>12671821</v>
      </c>
    </row>
    <row r="23" spans="1:18" x14ac:dyDescent="0.3">
      <c r="A23" t="s">
        <v>80</v>
      </c>
      <c r="B23" t="s">
        <v>20</v>
      </c>
      <c r="C23" s="2">
        <v>26877</v>
      </c>
      <c r="D23" s="2">
        <v>27268</v>
      </c>
      <c r="E23" s="2">
        <v>27172</v>
      </c>
      <c r="F23" s="2">
        <v>26707</v>
      </c>
      <c r="G23" s="2"/>
      <c r="H23" s="2">
        <v>-561</v>
      </c>
      <c r="I23" s="2">
        <v>-465</v>
      </c>
      <c r="J23" s="1">
        <v>-2.0573566084788029E-2</v>
      </c>
      <c r="K23" s="1">
        <v>-1.7113204769615781E-2</v>
      </c>
      <c r="L23" s="1">
        <v>-4.0000000000000001E-3</v>
      </c>
      <c r="M23" s="2">
        <v>397</v>
      </c>
      <c r="N23" s="2">
        <v>404</v>
      </c>
      <c r="O23" s="2">
        <v>405</v>
      </c>
      <c r="P23" s="2">
        <v>401</v>
      </c>
      <c r="Q23" s="2">
        <v>6695497</v>
      </c>
      <c r="R23" s="2">
        <v>6732219</v>
      </c>
    </row>
    <row r="24" spans="1:18" x14ac:dyDescent="0.3">
      <c r="A24" t="s">
        <v>81</v>
      </c>
      <c r="B24" t="s">
        <v>21</v>
      </c>
      <c r="C24" s="2">
        <v>9419</v>
      </c>
      <c r="D24" s="2">
        <v>9282</v>
      </c>
      <c r="E24" s="2">
        <v>9691</v>
      </c>
      <c r="F24" s="2">
        <v>8899</v>
      </c>
      <c r="G24" s="2"/>
      <c r="H24" s="2">
        <v>-383</v>
      </c>
      <c r="I24" s="2">
        <v>-792</v>
      </c>
      <c r="J24" s="1">
        <v>-4.1262658909717732E-2</v>
      </c>
      <c r="K24" s="1">
        <v>-8.1725312145289442E-2</v>
      </c>
      <c r="L24" s="1">
        <v>4.4063779357897008E-2</v>
      </c>
      <c r="M24" s="2">
        <v>282.05396393740864</v>
      </c>
      <c r="N24" s="2">
        <v>307.15641808264161</v>
      </c>
      <c r="O24" s="2">
        <v>294.19315577784329</v>
      </c>
      <c r="P24" s="2">
        <v>299.14711787838348</v>
      </c>
      <c r="Q24" s="2">
        <v>3148618</v>
      </c>
      <c r="R24" s="2">
        <v>3155070</v>
      </c>
    </row>
    <row r="25" spans="1:18" x14ac:dyDescent="0.3">
      <c r="A25" t="s">
        <v>22</v>
      </c>
      <c r="B25" t="s">
        <v>23</v>
      </c>
      <c r="C25" s="2">
        <v>10218</v>
      </c>
      <c r="D25" s="2">
        <v>10177</v>
      </c>
      <c r="E25" s="2">
        <v>10031</v>
      </c>
      <c r="F25" s="2">
        <v>9740</v>
      </c>
      <c r="G25" s="2"/>
      <c r="H25" s="2">
        <v>-437</v>
      </c>
      <c r="I25" s="2">
        <v>-291</v>
      </c>
      <c r="J25" s="1">
        <v>-4.2939962660902033E-2</v>
      </c>
      <c r="K25" s="1">
        <v>-2.9010068786761042E-2</v>
      </c>
      <c r="L25" s="1">
        <v>-1.4346074481674364E-2</v>
      </c>
      <c r="M25" s="2">
        <v>334.3271614388288</v>
      </c>
      <c r="N25" s="2">
        <v>344.31578607729892</v>
      </c>
      <c r="O25" s="2">
        <v>349.32726098182343</v>
      </c>
      <c r="P25" s="2">
        <v>350.97011395709012</v>
      </c>
      <c r="Q25" s="2">
        <v>2911359</v>
      </c>
      <c r="R25" s="2">
        <v>2913314</v>
      </c>
    </row>
    <row r="26" spans="1:18" x14ac:dyDescent="0.3">
      <c r="A26" t="s">
        <v>24</v>
      </c>
      <c r="B26" t="s">
        <v>25</v>
      </c>
      <c r="C26" s="2">
        <v>23815</v>
      </c>
      <c r="D26" s="2">
        <v>23436</v>
      </c>
      <c r="E26" s="2">
        <v>23057</v>
      </c>
      <c r="F26" s="2">
        <v>21397</v>
      </c>
      <c r="G26" s="2"/>
      <c r="H26" s="2">
        <v>-2039</v>
      </c>
      <c r="I26" s="2">
        <v>-1660</v>
      </c>
      <c r="J26" s="1">
        <v>-8.7002901519030548E-2</v>
      </c>
      <c r="K26" s="1">
        <v>-7.1995489439215854E-2</v>
      </c>
      <c r="L26" s="1">
        <v>-1.6171701655572624E-2</v>
      </c>
      <c r="M26" s="2">
        <v>478.92941135127836</v>
      </c>
      <c r="N26" s="2">
        <v>516.08521930767995</v>
      </c>
      <c r="O26" s="2">
        <v>524.56838269049683</v>
      </c>
      <c r="P26" s="2">
        <v>533.8306038820009</v>
      </c>
      <c r="Q26" s="2">
        <v>4461153</v>
      </c>
      <c r="R26" s="2">
        <v>4467673</v>
      </c>
    </row>
    <row r="27" spans="1:18" x14ac:dyDescent="0.3">
      <c r="A27" t="s">
        <v>82</v>
      </c>
      <c r="B27" t="s">
        <v>26</v>
      </c>
      <c r="C27" s="2">
        <v>32397</v>
      </c>
      <c r="D27" s="2">
        <v>31609</v>
      </c>
      <c r="E27" s="2">
        <v>31096</v>
      </c>
      <c r="F27" s="2">
        <v>29682</v>
      </c>
      <c r="G27" s="2"/>
      <c r="H27" s="2">
        <v>-1927</v>
      </c>
      <c r="I27" s="2">
        <v>-1414</v>
      </c>
      <c r="J27" s="1">
        <v>-6.0963649593470212E-2</v>
      </c>
      <c r="K27" s="1">
        <v>-4.5472086441986109E-2</v>
      </c>
      <c r="L27" s="1">
        <v>-1.6E-2</v>
      </c>
      <c r="M27" s="2">
        <v>638</v>
      </c>
      <c r="N27" s="2">
        <v>669</v>
      </c>
      <c r="O27" s="2">
        <v>680</v>
      </c>
      <c r="P27" s="2">
        <v>695</v>
      </c>
      <c r="Q27" s="2">
        <v>4659690</v>
      </c>
      <c r="R27" s="2">
        <v>4648794</v>
      </c>
    </row>
    <row r="28" spans="1:18" x14ac:dyDescent="0.3">
      <c r="A28" t="s">
        <v>27</v>
      </c>
      <c r="B28" t="s">
        <v>28</v>
      </c>
      <c r="C28" s="2">
        <v>2408</v>
      </c>
      <c r="D28" s="2">
        <v>2205</v>
      </c>
      <c r="E28" s="2">
        <v>2117</v>
      </c>
      <c r="F28" s="2">
        <v>2123</v>
      </c>
      <c r="G28" s="2"/>
      <c r="H28" s="2">
        <v>-82</v>
      </c>
      <c r="I28" s="2">
        <v>6</v>
      </c>
      <c r="J28" s="1">
        <v>-3.7188208616780044E-2</v>
      </c>
      <c r="K28" s="1">
        <v>2.8341993386868211E-3</v>
      </c>
      <c r="L28" s="1">
        <v>-3.9909297052154194E-2</v>
      </c>
      <c r="M28" s="2">
        <v>157.93639693738785</v>
      </c>
      <c r="N28" s="2">
        <v>157.49003877364581</v>
      </c>
      <c r="O28" s="2">
        <v>164.03662517519558</v>
      </c>
      <c r="P28" s="2">
        <v>179.8280431676919</v>
      </c>
      <c r="Q28" s="2">
        <v>1339057</v>
      </c>
      <c r="R28" s="2">
        <v>1344212</v>
      </c>
    </row>
    <row r="29" spans="1:18" x14ac:dyDescent="0.3">
      <c r="A29" t="s">
        <v>83</v>
      </c>
      <c r="B29" t="s">
        <v>29</v>
      </c>
      <c r="C29">
        <v>18829</v>
      </c>
      <c r="D29" s="2">
        <v>18686</v>
      </c>
      <c r="E29" s="2"/>
      <c r="F29" s="2"/>
      <c r="G29" s="2"/>
      <c r="H29" s="2"/>
      <c r="I29" s="2"/>
      <c r="J29" s="1"/>
      <c r="K29" s="1"/>
      <c r="L29" s="2"/>
      <c r="M29" s="2"/>
      <c r="N29" s="2"/>
      <c r="O29" s="2"/>
      <c r="P29" s="2"/>
      <c r="Q29" s="2">
        <v>6035802</v>
      </c>
      <c r="R29" s="2">
        <v>6045680</v>
      </c>
    </row>
    <row r="30" spans="1:18" x14ac:dyDescent="0.3">
      <c r="A30" t="s">
        <v>84</v>
      </c>
      <c r="B30" t="s">
        <v>30</v>
      </c>
      <c r="C30" s="2">
        <v>8692</v>
      </c>
      <c r="D30" s="2">
        <v>8205</v>
      </c>
      <c r="E30" s="2">
        <v>8201</v>
      </c>
      <c r="F30" s="2">
        <v>7778</v>
      </c>
      <c r="G30" s="2"/>
      <c r="H30" s="2">
        <v>-427</v>
      </c>
      <c r="I30" s="2">
        <v>-423</v>
      </c>
      <c r="J30" s="1">
        <v>-5.2041438147471052E-2</v>
      </c>
      <c r="K30" s="1">
        <v>-5.1579075722472868E-2</v>
      </c>
      <c r="L30" s="1">
        <v>-4.8750761730652039E-4</v>
      </c>
      <c r="M30" s="2">
        <v>112.84724867004047</v>
      </c>
      <c r="N30" s="2">
        <v>118.98435154834173</v>
      </c>
      <c r="O30" s="2">
        <v>119.04238561811289</v>
      </c>
      <c r="P30" s="2">
        <v>126.28884141030288</v>
      </c>
      <c r="Q30" s="2">
        <v>6882635</v>
      </c>
      <c r="R30" s="2">
        <v>6892503</v>
      </c>
    </row>
    <row r="31" spans="1:18" x14ac:dyDescent="0.3">
      <c r="A31" t="s">
        <v>85</v>
      </c>
      <c r="B31" t="s">
        <v>31</v>
      </c>
      <c r="C31" s="2">
        <v>38761</v>
      </c>
      <c r="D31" s="2">
        <v>38053</v>
      </c>
      <c r="E31" s="2">
        <v>37846</v>
      </c>
      <c r="F31" s="2">
        <v>36980</v>
      </c>
      <c r="G31" s="2"/>
      <c r="H31" s="2">
        <v>-1073</v>
      </c>
      <c r="I31" s="2">
        <v>-866</v>
      </c>
      <c r="J31" s="1">
        <v>-2.8197513993640448E-2</v>
      </c>
      <c r="K31" s="1">
        <v>-2.2882206838239178E-2</v>
      </c>
      <c r="L31" s="1">
        <v>-5.4397813575802175E-3</v>
      </c>
      <c r="M31" s="2">
        <v>370.28666776744677</v>
      </c>
      <c r="N31" s="2">
        <v>378.95806458428314</v>
      </c>
      <c r="O31" s="2">
        <v>381.03078876567474</v>
      </c>
      <c r="P31" s="2">
        <v>388.2283701479717</v>
      </c>
      <c r="Q31" s="2">
        <v>9984072</v>
      </c>
      <c r="R31" s="2">
        <v>9986857</v>
      </c>
    </row>
    <row r="32" spans="1:18" x14ac:dyDescent="0.3">
      <c r="A32" t="s">
        <v>86</v>
      </c>
      <c r="B32" t="s">
        <v>32</v>
      </c>
      <c r="C32" s="2">
        <v>10101</v>
      </c>
      <c r="D32" s="2">
        <v>9982</v>
      </c>
      <c r="E32" s="2"/>
      <c r="F32" s="2"/>
      <c r="G32" s="2"/>
      <c r="H32" s="2"/>
      <c r="I32" s="2"/>
      <c r="J32" s="1"/>
      <c r="K32" s="1"/>
      <c r="L32" s="2"/>
      <c r="M32" s="2"/>
      <c r="N32" s="2"/>
      <c r="O32" s="2"/>
      <c r="P32" s="2"/>
      <c r="Q32" s="2">
        <v>5606249</v>
      </c>
      <c r="R32" s="2">
        <v>5639632</v>
      </c>
    </row>
    <row r="33" spans="1:18" x14ac:dyDescent="0.3">
      <c r="A33" t="s">
        <v>33</v>
      </c>
      <c r="B33" t="s">
        <v>34</v>
      </c>
      <c r="C33" s="2">
        <v>19614</v>
      </c>
      <c r="D33" s="2">
        <v>19469</v>
      </c>
      <c r="E33" s="2">
        <v>19015</v>
      </c>
      <c r="F33" s="2">
        <v>18553</v>
      </c>
      <c r="G33" s="2"/>
      <c r="H33" s="2">
        <v>-916</v>
      </c>
      <c r="I33" s="2">
        <v>-462</v>
      </c>
      <c r="J33" s="1">
        <v>-4.7049155067029634E-2</v>
      </c>
      <c r="K33" s="1">
        <v>-2.4296607941099134E-2</v>
      </c>
      <c r="L33" s="1">
        <v>-2.3319122707894602E-2</v>
      </c>
      <c r="M33" s="2">
        <v>623.38948755589854</v>
      </c>
      <c r="N33" s="2">
        <v>638.91290389022868</v>
      </c>
      <c r="O33" s="2">
        <v>654.1675164785097</v>
      </c>
      <c r="P33" s="2">
        <v>657.96271075001175</v>
      </c>
      <c r="Q33" s="2">
        <v>2981020</v>
      </c>
      <c r="R33" s="2">
        <v>2976149</v>
      </c>
    </row>
    <row r="34" spans="1:18" x14ac:dyDescent="0.3">
      <c r="A34" t="s">
        <v>87</v>
      </c>
      <c r="B34" t="s">
        <v>35</v>
      </c>
      <c r="C34" s="2">
        <v>30369</v>
      </c>
      <c r="D34" s="2">
        <v>26044</v>
      </c>
      <c r="E34" s="2">
        <v>25740</v>
      </c>
      <c r="F34" s="2">
        <v>25133</v>
      </c>
      <c r="G34" s="2"/>
      <c r="H34" s="2">
        <v>-911</v>
      </c>
      <c r="I34" s="2">
        <v>-607</v>
      </c>
      <c r="J34" s="1">
        <v>-3.4979265857779142E-2</v>
      </c>
      <c r="K34" s="1">
        <v>-2.3581973581973583E-2</v>
      </c>
      <c r="L34" s="1">
        <v>-1.1672554139149133E-2</v>
      </c>
      <c r="M34" s="2">
        <v>409.50378562485781</v>
      </c>
      <c r="N34" s="2">
        <v>419.39392201423789</v>
      </c>
      <c r="O34" s="2">
        <v>424.34713694400978</v>
      </c>
      <c r="P34" s="2">
        <v>496.09392803183079</v>
      </c>
      <c r="Q34" s="2">
        <v>6121623</v>
      </c>
      <c r="R34" s="2">
        <v>6137428</v>
      </c>
    </row>
    <row r="35" spans="1:18" x14ac:dyDescent="0.3">
      <c r="A35" t="s">
        <v>88</v>
      </c>
      <c r="B35" t="s">
        <v>36</v>
      </c>
      <c r="C35">
        <v>3745</v>
      </c>
      <c r="D35" s="2">
        <v>3811</v>
      </c>
      <c r="E35" s="2">
        <v>3761</v>
      </c>
      <c r="F35" s="2"/>
      <c r="G35" s="2"/>
      <c r="H35" s="2"/>
      <c r="I35" s="2"/>
      <c r="J35" s="1"/>
      <c r="K35" s="1"/>
      <c r="L35" s="3"/>
      <c r="M35" s="3"/>
      <c r="N35" s="3"/>
      <c r="O35" s="3"/>
      <c r="P35" s="3"/>
      <c r="Q35" s="2">
        <v>1060665</v>
      </c>
      <c r="R35" s="2">
        <v>1068778</v>
      </c>
    </row>
    <row r="36" spans="1:18" x14ac:dyDescent="0.3">
      <c r="A36" t="s">
        <v>89</v>
      </c>
      <c r="B36" t="s">
        <v>37</v>
      </c>
      <c r="C36" s="2">
        <v>5456</v>
      </c>
      <c r="D36" s="2">
        <v>5651</v>
      </c>
      <c r="E36" s="2">
        <v>5623</v>
      </c>
      <c r="F36" s="2">
        <v>5537</v>
      </c>
      <c r="G36" s="2"/>
      <c r="H36" s="2">
        <v>-114</v>
      </c>
      <c r="I36" s="2">
        <v>-86</v>
      </c>
      <c r="J36" s="1">
        <v>-2.0173420633516192E-2</v>
      </c>
      <c r="K36" s="1">
        <v>-1.5294326871776632E-2</v>
      </c>
      <c r="L36" s="1">
        <v>-4.9548752433197663E-3</v>
      </c>
      <c r="M36" s="2">
        <v>286.23744318675273</v>
      </c>
      <c r="N36" s="2">
        <v>290.68324779467417</v>
      </c>
      <c r="O36" s="2">
        <v>292.13071906236945</v>
      </c>
      <c r="P36" s="2">
        <v>283.33819758269311</v>
      </c>
      <c r="Q36" s="2">
        <v>1925614</v>
      </c>
      <c r="R36" s="2">
        <v>1934408</v>
      </c>
    </row>
    <row r="37" spans="1:18" x14ac:dyDescent="0.3">
      <c r="A37" t="s">
        <v>90</v>
      </c>
      <c r="B37" t="s">
        <v>38</v>
      </c>
      <c r="C37" s="2">
        <v>13751</v>
      </c>
      <c r="D37" s="2">
        <v>12942</v>
      </c>
      <c r="E37" s="2">
        <v>12222</v>
      </c>
      <c r="F37" s="2">
        <v>12127</v>
      </c>
      <c r="G37" s="2"/>
      <c r="H37" s="2">
        <v>-815</v>
      </c>
      <c r="I37" s="2">
        <v>-95</v>
      </c>
      <c r="J37" s="1">
        <v>-6.2973265337660331E-2</v>
      </c>
      <c r="K37" s="1">
        <v>-7.7728685976108658E-3</v>
      </c>
      <c r="L37" s="1">
        <v>-5.5632823365785816E-2</v>
      </c>
      <c r="M37" s="2">
        <v>393.71382488419414</v>
      </c>
      <c r="N37" s="2">
        <v>396.79808425287553</v>
      </c>
      <c r="O37" s="2">
        <v>420.17352367867079</v>
      </c>
      <c r="P37" s="2">
        <v>454.22699325910094</v>
      </c>
      <c r="Q37" s="2">
        <v>3027341</v>
      </c>
      <c r="R37" s="2">
        <v>3080156</v>
      </c>
    </row>
    <row r="38" spans="1:18" x14ac:dyDescent="0.3">
      <c r="A38" t="s">
        <v>91</v>
      </c>
      <c r="B38" t="s">
        <v>39</v>
      </c>
      <c r="C38" s="2">
        <v>2647</v>
      </c>
      <c r="D38" s="2">
        <v>2622</v>
      </c>
      <c r="E38" s="2">
        <v>2586</v>
      </c>
      <c r="F38" s="2">
        <v>2513</v>
      </c>
      <c r="G38" s="2"/>
      <c r="H38" s="2">
        <v>-109</v>
      </c>
      <c r="I38" s="2">
        <v>-73</v>
      </c>
      <c r="J38" s="1">
        <v>-4.2000000000000003E-2</v>
      </c>
      <c r="K38" s="1">
        <v>-2.8000000000000001E-2</v>
      </c>
      <c r="L38" s="1">
        <v>-1.4E-2</v>
      </c>
      <c r="M38" s="2">
        <v>185</v>
      </c>
      <c r="N38" s="2">
        <v>190</v>
      </c>
      <c r="O38" s="2">
        <v>193</v>
      </c>
      <c r="P38" s="2">
        <v>196</v>
      </c>
      <c r="Q38" s="2">
        <v>1353465</v>
      </c>
      <c r="R38" s="2">
        <v>1359711</v>
      </c>
    </row>
    <row r="39" spans="1:18" x14ac:dyDescent="0.3">
      <c r="A39" t="s">
        <v>92</v>
      </c>
      <c r="B39" t="s">
        <v>40</v>
      </c>
      <c r="C39" s="2">
        <v>19362</v>
      </c>
      <c r="D39" s="2">
        <v>18613</v>
      </c>
      <c r="E39" s="2">
        <v>18027</v>
      </c>
      <c r="F39" s="2">
        <v>17519</v>
      </c>
      <c r="G39" s="2"/>
      <c r="H39" s="2">
        <v>-1094</v>
      </c>
      <c r="I39" s="2">
        <v>-508</v>
      </c>
      <c r="J39" s="1">
        <v>-5.8776124214258853E-2</v>
      </c>
      <c r="K39" s="1">
        <v>-2.8179952293781549E-2</v>
      </c>
      <c r="L39" s="1">
        <v>-3.1E-2</v>
      </c>
      <c r="M39" s="2">
        <v>197</v>
      </c>
      <c r="N39" s="2">
        <v>203</v>
      </c>
      <c r="O39" s="2">
        <v>210</v>
      </c>
      <c r="P39" s="2">
        <v>218</v>
      </c>
      <c r="Q39" s="2">
        <v>8886025</v>
      </c>
      <c r="R39" s="2">
        <v>8882190</v>
      </c>
    </row>
    <row r="40" spans="1:18" x14ac:dyDescent="0.3">
      <c r="A40" t="s">
        <v>93</v>
      </c>
      <c r="B40" t="s">
        <v>41</v>
      </c>
      <c r="C40" s="2">
        <v>7030</v>
      </c>
      <c r="D40" s="2">
        <v>6723</v>
      </c>
      <c r="E40" s="2"/>
      <c r="F40" s="2"/>
      <c r="G40" s="2"/>
      <c r="H40" s="2"/>
      <c r="I40" s="2"/>
      <c r="J40" s="1"/>
      <c r="K40" s="1"/>
      <c r="L40" s="2"/>
      <c r="M40" s="2"/>
      <c r="N40" s="2"/>
      <c r="O40" s="2"/>
      <c r="P40" s="2"/>
      <c r="Q40" s="2">
        <v>2092741</v>
      </c>
      <c r="R40" s="2">
        <v>2096829</v>
      </c>
    </row>
    <row r="41" spans="1:18" x14ac:dyDescent="0.3">
      <c r="A41" t="s">
        <v>94</v>
      </c>
      <c r="B41" t="s">
        <v>42</v>
      </c>
      <c r="C41" s="2">
        <v>47459</v>
      </c>
      <c r="D41" s="2">
        <v>44284</v>
      </c>
      <c r="E41" s="2">
        <v>42784</v>
      </c>
      <c r="F41" s="2">
        <v>40956</v>
      </c>
      <c r="G41" s="2"/>
      <c r="H41" s="2">
        <v>-3328</v>
      </c>
      <c r="I41" s="2">
        <v>-1828</v>
      </c>
      <c r="J41" s="1">
        <v>-7.5151296179206933E-2</v>
      </c>
      <c r="K41" s="1">
        <v>-4.2726252804786834E-2</v>
      </c>
      <c r="L41" s="1">
        <v>-3.3872278926926201E-2</v>
      </c>
      <c r="M41" s="2">
        <v>210.53214884411139</v>
      </c>
      <c r="N41" s="2">
        <v>219.92888602760181</v>
      </c>
      <c r="O41" s="2">
        <v>227.63955658298241</v>
      </c>
      <c r="P41" s="2">
        <v>243.00126505662905</v>
      </c>
      <c r="Q41" s="2">
        <v>19530351</v>
      </c>
      <c r="R41" s="2">
        <v>19453561</v>
      </c>
    </row>
    <row r="42" spans="1:18" x14ac:dyDescent="0.3">
      <c r="A42" t="s">
        <v>95</v>
      </c>
      <c r="B42" t="s">
        <v>43</v>
      </c>
      <c r="C42" s="2">
        <v>34899</v>
      </c>
      <c r="D42" s="2">
        <v>34510</v>
      </c>
      <c r="E42" s="2">
        <v>34335</v>
      </c>
      <c r="F42" s="2">
        <v>32795</v>
      </c>
      <c r="G42" s="2"/>
      <c r="H42" s="2">
        <v>-1715</v>
      </c>
      <c r="I42" s="2">
        <v>-1540</v>
      </c>
      <c r="J42" s="1">
        <v>-4.9695740365111561E-2</v>
      </c>
      <c r="K42" s="1">
        <v>-4.4852191641182468E-2</v>
      </c>
      <c r="L42" s="1">
        <v>-5.0709939148073022E-3</v>
      </c>
      <c r="M42" s="2">
        <v>312.68818975896835</v>
      </c>
      <c r="N42" s="2">
        <v>327.37151990773532</v>
      </c>
      <c r="O42" s="2">
        <v>329.04008015191334</v>
      </c>
      <c r="P42" s="2">
        <v>336.161570237386</v>
      </c>
      <c r="Q42" s="2">
        <v>10381615</v>
      </c>
      <c r="R42" s="2">
        <v>10488084</v>
      </c>
    </row>
    <row r="43" spans="1:18" x14ac:dyDescent="0.3">
      <c r="A43" t="s">
        <v>96</v>
      </c>
      <c r="B43" t="s">
        <v>44</v>
      </c>
      <c r="C43" s="2">
        <v>1695</v>
      </c>
      <c r="D43" s="2">
        <v>1794</v>
      </c>
      <c r="E43" s="2">
        <v>1619</v>
      </c>
      <c r="F43" s="2">
        <v>1461</v>
      </c>
      <c r="G43" s="2"/>
      <c r="H43" s="2">
        <v>-333</v>
      </c>
      <c r="I43" s="2">
        <v>-158</v>
      </c>
      <c r="J43" s="1">
        <v>-0.18561872909698995</v>
      </c>
      <c r="K43" s="1">
        <v>-9.7591105620753557E-2</v>
      </c>
      <c r="L43" s="1">
        <v>-9.7547380156075808E-2</v>
      </c>
      <c r="M43" s="2">
        <v>191.71668446924267</v>
      </c>
      <c r="N43" s="2">
        <v>212.44990565072132</v>
      </c>
      <c r="O43" s="2">
        <v>235.413916452992</v>
      </c>
      <c r="P43" s="2">
        <v>223.59117771211478</v>
      </c>
      <c r="Q43" s="2">
        <v>758080</v>
      </c>
      <c r="R43" s="2">
        <v>762062</v>
      </c>
    </row>
    <row r="44" spans="1:18" x14ac:dyDescent="0.3">
      <c r="A44" t="s">
        <v>97</v>
      </c>
      <c r="B44" t="s">
        <v>45</v>
      </c>
      <c r="C44" s="2">
        <v>49951</v>
      </c>
      <c r="D44" s="2">
        <v>49762</v>
      </c>
      <c r="E44" s="2">
        <v>49751</v>
      </c>
      <c r="F44" s="2">
        <v>48453</v>
      </c>
      <c r="G44" s="2"/>
      <c r="H44" s="2">
        <v>-1309</v>
      </c>
      <c r="I44" s="2">
        <v>-1298</v>
      </c>
      <c r="J44" s="1">
        <v>-2.6305212812989833E-2</v>
      </c>
      <c r="K44" s="1">
        <v>-2.6089927840646419E-2</v>
      </c>
      <c r="L44" s="1">
        <v>-2.210522085125196E-4</v>
      </c>
      <c r="M44" s="2">
        <v>414.51437664148654</v>
      </c>
      <c r="N44" s="2">
        <v>425.61873882505921</v>
      </c>
      <c r="O44" s="2">
        <v>425.71284358932684</v>
      </c>
      <c r="P44" s="2">
        <v>427.79668733552745</v>
      </c>
      <c r="Q44" s="2">
        <v>11676341</v>
      </c>
      <c r="R44" s="2">
        <v>11689100</v>
      </c>
    </row>
    <row r="45" spans="1:18" x14ac:dyDescent="0.3">
      <c r="A45" t="s">
        <v>98</v>
      </c>
      <c r="B45" t="s">
        <v>46</v>
      </c>
      <c r="C45" s="2">
        <v>27696</v>
      </c>
      <c r="D45" s="2">
        <v>25712</v>
      </c>
      <c r="E45" s="2">
        <v>25472</v>
      </c>
      <c r="F45" s="2">
        <v>24947</v>
      </c>
      <c r="G45" s="2"/>
      <c r="H45" s="2">
        <v>-765</v>
      </c>
      <c r="I45" s="2">
        <v>-525</v>
      </c>
      <c r="J45" s="1">
        <v>-2.9752644679527068E-2</v>
      </c>
      <c r="K45" s="1">
        <v>-2.0610866834170856E-2</v>
      </c>
      <c r="L45" s="1">
        <v>-9.3341630367143741E-3</v>
      </c>
      <c r="M45" s="2">
        <v>630.45698338451302</v>
      </c>
      <c r="N45" s="2">
        <v>643.72470761094792</v>
      </c>
      <c r="O45" s="2">
        <v>649.78995297160384</v>
      </c>
      <c r="P45" s="2">
        <v>702.90223806448091</v>
      </c>
      <c r="Q45" s="2">
        <v>3940235</v>
      </c>
      <c r="R45" s="2">
        <v>3956971</v>
      </c>
    </row>
    <row r="46" spans="1:18" x14ac:dyDescent="0.3">
      <c r="A46" t="s">
        <v>99</v>
      </c>
      <c r="B46" t="s">
        <v>47</v>
      </c>
      <c r="C46" s="2">
        <v>16008</v>
      </c>
      <c r="D46" s="2">
        <v>15755</v>
      </c>
      <c r="E46" s="2">
        <v>14449</v>
      </c>
      <c r="F46" s="2">
        <v>14355</v>
      </c>
      <c r="G46" s="2"/>
      <c r="H46" s="2">
        <v>-1400</v>
      </c>
      <c r="I46" s="2">
        <v>-94</v>
      </c>
      <c r="J46" s="1">
        <v>-8.886067914947636E-2</v>
      </c>
      <c r="K46" s="1">
        <v>-6.5056405287563157E-3</v>
      </c>
      <c r="L46" s="1">
        <v>-8.2894319263725799E-2</v>
      </c>
      <c r="M46" s="2">
        <v>340.34839061800199</v>
      </c>
      <c r="N46" s="2">
        <v>342.57707391428153</v>
      </c>
      <c r="O46" s="2">
        <v>373.54154609450518</v>
      </c>
      <c r="P46" s="2">
        <v>382.79379208328493</v>
      </c>
      <c r="Q46" s="2">
        <v>4181886</v>
      </c>
      <c r="R46" s="2">
        <v>4217737</v>
      </c>
    </row>
    <row r="47" spans="1:18" x14ac:dyDescent="0.3">
      <c r="A47" t="s">
        <v>100</v>
      </c>
      <c r="B47" t="s">
        <v>48</v>
      </c>
      <c r="C47" s="2">
        <v>47370</v>
      </c>
      <c r="D47" s="2">
        <v>45875</v>
      </c>
      <c r="E47" s="2">
        <v>45120</v>
      </c>
      <c r="F47" s="2">
        <v>43852</v>
      </c>
      <c r="G47" s="2"/>
      <c r="H47" s="2">
        <v>-2023</v>
      </c>
      <c r="I47" s="2">
        <v>-1268</v>
      </c>
      <c r="J47" s="1">
        <v>-4.409809264305177E-2</v>
      </c>
      <c r="K47" s="1">
        <v>-2.8102836879432623E-2</v>
      </c>
      <c r="L47" s="1">
        <v>-1.6457765667574932E-2</v>
      </c>
      <c r="M47" s="2">
        <v>342.54052241413427</v>
      </c>
      <c r="N47" s="2">
        <v>352.44523331491695</v>
      </c>
      <c r="O47" s="2">
        <v>358.34275439543029</v>
      </c>
      <c r="P47" s="2">
        <v>370.05146973007101</v>
      </c>
      <c r="Q47" s="2">
        <v>12800922</v>
      </c>
      <c r="R47" s="2">
        <v>12801989</v>
      </c>
    </row>
    <row r="48" spans="1:18" x14ac:dyDescent="0.3">
      <c r="A48" t="s">
        <v>101</v>
      </c>
      <c r="B48" t="s">
        <v>49</v>
      </c>
      <c r="C48" s="2">
        <v>2767</v>
      </c>
      <c r="D48" s="2">
        <v>2740</v>
      </c>
      <c r="E48" s="2">
        <v>2593</v>
      </c>
      <c r="F48" s="2">
        <v>2395</v>
      </c>
      <c r="G48" s="2"/>
      <c r="H48" s="2">
        <v>-345</v>
      </c>
      <c r="I48" s="2">
        <v>-198</v>
      </c>
      <c r="J48" s="1">
        <v>-0.1259124087591241</v>
      </c>
      <c r="K48" s="1">
        <v>-7.6359429232549167E-2</v>
      </c>
      <c r="L48" s="1">
        <v>-5.3649635036496349E-2</v>
      </c>
      <c r="M48" s="2">
        <v>226.07968388490798</v>
      </c>
      <c r="N48" s="2">
        <v>244.77019637309661</v>
      </c>
      <c r="O48" s="2">
        <v>258.64648594766089</v>
      </c>
      <c r="P48" s="2">
        <v>261.46026550453706</v>
      </c>
      <c r="Q48" s="2">
        <v>1058287</v>
      </c>
      <c r="R48" s="2">
        <v>1059361</v>
      </c>
    </row>
    <row r="49" spans="1:18" x14ac:dyDescent="0.3">
      <c r="A49" t="s">
        <v>102</v>
      </c>
      <c r="B49" t="s">
        <v>50</v>
      </c>
      <c r="C49" s="2">
        <v>19033</v>
      </c>
      <c r="D49" s="2">
        <v>18608</v>
      </c>
      <c r="E49" s="2">
        <v>18687</v>
      </c>
      <c r="F49" s="2">
        <v>18160</v>
      </c>
      <c r="G49" s="2"/>
      <c r="H49" s="2">
        <v>-448</v>
      </c>
      <c r="I49" s="2">
        <v>-527</v>
      </c>
      <c r="J49" s="1">
        <v>-2.407566638005159E-2</v>
      </c>
      <c r="K49" s="1">
        <v>-2.8201423449456843E-2</v>
      </c>
      <c r="L49" s="1">
        <v>4.2454858125537407E-3</v>
      </c>
      <c r="M49" s="2">
        <v>352.70943385086065</v>
      </c>
      <c r="N49" s="2">
        <v>362.94499946977049</v>
      </c>
      <c r="O49" s="2">
        <v>361.41063574321663</v>
      </c>
      <c r="P49" s="2">
        <v>374.3590873293424</v>
      </c>
      <c r="Q49" s="2">
        <v>5084156</v>
      </c>
      <c r="R49" s="2">
        <v>5148714</v>
      </c>
    </row>
    <row r="50" spans="1:18" x14ac:dyDescent="0.3">
      <c r="A50" t="s">
        <v>51</v>
      </c>
      <c r="B50" t="s">
        <v>52</v>
      </c>
      <c r="C50" s="2">
        <v>3918</v>
      </c>
      <c r="D50" s="2">
        <v>3804</v>
      </c>
      <c r="E50" s="2">
        <v>3794</v>
      </c>
      <c r="F50" s="2"/>
      <c r="G50" s="2"/>
      <c r="H50" s="2"/>
      <c r="I50" s="2"/>
      <c r="J50" s="1"/>
      <c r="K50" s="1"/>
      <c r="L50" s="3"/>
      <c r="M50" s="3"/>
      <c r="N50" s="3"/>
      <c r="O50" s="3"/>
      <c r="P50" s="3"/>
      <c r="Q50" s="2">
        <v>878698</v>
      </c>
      <c r="R50" s="2">
        <v>884659</v>
      </c>
    </row>
    <row r="51" spans="1:18" x14ac:dyDescent="0.3">
      <c r="A51" t="s">
        <v>53</v>
      </c>
      <c r="B51" t="s">
        <v>54</v>
      </c>
      <c r="C51" s="2">
        <v>26853</v>
      </c>
      <c r="D51" s="2">
        <v>26539</v>
      </c>
      <c r="E51" s="2">
        <v>26124</v>
      </c>
      <c r="F51" s="2"/>
      <c r="G51" s="2"/>
      <c r="H51" s="2"/>
      <c r="I51" s="2"/>
      <c r="J51" s="1"/>
      <c r="K51" s="1"/>
      <c r="L51" s="2"/>
      <c r="M51" s="2"/>
      <c r="N51" s="2"/>
      <c r="O51" s="2"/>
      <c r="P51" s="2"/>
      <c r="Q51" s="2">
        <v>6771631</v>
      </c>
      <c r="R51" s="2">
        <v>6829174</v>
      </c>
    </row>
    <row r="52" spans="1:18" x14ac:dyDescent="0.3">
      <c r="A52" t="s">
        <v>103</v>
      </c>
      <c r="B52" t="s">
        <v>55</v>
      </c>
      <c r="C52" s="2">
        <v>163628</v>
      </c>
      <c r="D52" s="2">
        <v>158820</v>
      </c>
      <c r="E52" s="2">
        <v>154927</v>
      </c>
      <c r="F52" s="2">
        <v>151126</v>
      </c>
      <c r="G52" s="2"/>
      <c r="H52" s="2">
        <v>-7694</v>
      </c>
      <c r="I52" s="2">
        <v>-3801</v>
      </c>
      <c r="J52" s="1">
        <v>-4.844478025437602E-2</v>
      </c>
      <c r="K52" s="1">
        <v>-2.4534135431525814E-2</v>
      </c>
      <c r="L52" s="1">
        <v>-2.4512026193174663E-2</v>
      </c>
      <c r="M52" s="2">
        <v>521.19816604296307</v>
      </c>
      <c r="N52" s="2">
        <v>534.30692449041294</v>
      </c>
      <c r="O52" s="2">
        <v>547.73296938278918</v>
      </c>
      <c r="P52" s="2">
        <v>571.55300215525233</v>
      </c>
      <c r="Q52" s="2">
        <v>28628666</v>
      </c>
      <c r="R52" s="2">
        <v>28995881</v>
      </c>
    </row>
    <row r="53" spans="1:18" x14ac:dyDescent="0.3">
      <c r="A53" t="s">
        <v>104</v>
      </c>
      <c r="B53" t="s">
        <v>56</v>
      </c>
      <c r="C53" s="2">
        <v>6685</v>
      </c>
      <c r="D53" s="2">
        <v>6731</v>
      </c>
      <c r="E53" s="2">
        <v>6409</v>
      </c>
      <c r="F53" s="2">
        <v>6064</v>
      </c>
      <c r="G53" s="2"/>
      <c r="H53" s="2">
        <f>F53-D53</f>
        <v>-667</v>
      </c>
      <c r="I53" s="2">
        <f>F53-E53</f>
        <v>-345</v>
      </c>
      <c r="J53" s="1">
        <f>H53/D53</f>
        <v>-9.9093745357302032E-2</v>
      </c>
      <c r="K53" s="1">
        <f>I53/E53</f>
        <v>-5.3830550787954436E-2</v>
      </c>
      <c r="L53" s="1">
        <f>(E53-D53)/D53</f>
        <v>-4.7838359827663053E-2</v>
      </c>
      <c r="M53" s="2">
        <v>189</v>
      </c>
      <c r="N53" s="2">
        <v>200</v>
      </c>
      <c r="O53" s="2">
        <v>210</v>
      </c>
      <c r="P53" s="2">
        <v>212</v>
      </c>
      <c r="Q53" s="2">
        <v>3153550</v>
      </c>
      <c r="R53" s="2">
        <v>3205958</v>
      </c>
    </row>
    <row r="54" spans="1:18" x14ac:dyDescent="0.3">
      <c r="A54" t="s">
        <v>57</v>
      </c>
      <c r="B54" t="s">
        <v>58</v>
      </c>
      <c r="C54" s="2">
        <v>1659</v>
      </c>
      <c r="D54" s="2">
        <v>1608</v>
      </c>
      <c r="E54" s="2">
        <v>1422</v>
      </c>
      <c r="F54" s="2">
        <v>1369</v>
      </c>
      <c r="G54" s="2"/>
      <c r="H54" s="2">
        <v>-239</v>
      </c>
      <c r="I54" s="2">
        <v>-53</v>
      </c>
      <c r="J54" s="1">
        <v>-0.1486318407960199</v>
      </c>
      <c r="K54" s="1">
        <v>-3.7271448663853728E-2</v>
      </c>
      <c r="L54" s="1">
        <v>-0.11567164179104478</v>
      </c>
      <c r="M54" s="2">
        <v>219.39489317920669</v>
      </c>
      <c r="N54" s="2">
        <v>227.88863265217819</v>
      </c>
      <c r="O54" s="2">
        <v>257.69685042524787</v>
      </c>
      <c r="P54" s="2">
        <v>265.71294033230936</v>
      </c>
      <c r="Q54" s="2">
        <v>624358</v>
      </c>
      <c r="R54" s="2">
        <v>623989</v>
      </c>
    </row>
    <row r="55" spans="1:18" x14ac:dyDescent="0.3">
      <c r="A55" t="s">
        <v>105</v>
      </c>
      <c r="B55" t="s">
        <v>59</v>
      </c>
      <c r="C55" s="2">
        <v>36688</v>
      </c>
      <c r="D55" s="2">
        <v>36091</v>
      </c>
      <c r="E55" s="2"/>
      <c r="F55" s="2"/>
      <c r="G55" s="2"/>
      <c r="H55" s="2"/>
      <c r="I55" s="2"/>
      <c r="J55" s="1"/>
      <c r="K55" s="1"/>
      <c r="L55" s="2"/>
      <c r="M55" s="2"/>
      <c r="N55" s="2"/>
      <c r="O55" s="2"/>
      <c r="P55" s="2"/>
      <c r="Q55" s="2">
        <v>8501286</v>
      </c>
      <c r="R55" s="2">
        <v>8535519</v>
      </c>
    </row>
    <row r="56" spans="1:18" x14ac:dyDescent="0.3">
      <c r="A56" t="s">
        <v>60</v>
      </c>
      <c r="B56" t="s">
        <v>61</v>
      </c>
      <c r="C56" s="2">
        <v>19369</v>
      </c>
      <c r="D56" s="2">
        <v>19160</v>
      </c>
      <c r="E56" s="2">
        <v>18797</v>
      </c>
      <c r="F56" s="2"/>
      <c r="G56" s="2"/>
      <c r="H56" s="2"/>
      <c r="I56" s="2"/>
      <c r="J56" s="1"/>
      <c r="K56" s="1"/>
      <c r="L56" s="2"/>
      <c r="M56" s="2"/>
      <c r="N56" s="2"/>
      <c r="O56" s="2"/>
      <c r="P56" s="2"/>
      <c r="Q56" s="2">
        <v>7523869</v>
      </c>
      <c r="R56" s="2">
        <v>7614893</v>
      </c>
    </row>
    <row r="57" spans="1:18" x14ac:dyDescent="0.3">
      <c r="A57" t="s">
        <v>106</v>
      </c>
      <c r="B57" t="s">
        <v>62</v>
      </c>
      <c r="C57" s="2">
        <v>6775</v>
      </c>
      <c r="D57" s="2">
        <v>6800</v>
      </c>
      <c r="E57" s="2">
        <v>6818</v>
      </c>
      <c r="F57" s="2">
        <v>6550</v>
      </c>
      <c r="G57" s="2"/>
      <c r="H57" s="2">
        <v>-250</v>
      </c>
      <c r="I57" s="2">
        <v>-268</v>
      </c>
      <c r="J57" s="1">
        <v>-3.6764705882352942E-2</v>
      </c>
      <c r="K57" s="1">
        <v>-3.93077148723966E-2</v>
      </c>
      <c r="L57" s="1">
        <v>2.6470588235294116E-3</v>
      </c>
      <c r="M57" s="2">
        <v>365.48341179601897</v>
      </c>
      <c r="N57" s="2">
        <v>380.43754223286368</v>
      </c>
      <c r="O57" s="2">
        <v>379.43316033785175</v>
      </c>
      <c r="P57" s="2">
        <v>375.4937535020681</v>
      </c>
      <c r="Q57" s="2">
        <v>1804291</v>
      </c>
      <c r="R57" s="2">
        <v>1792147</v>
      </c>
    </row>
    <row r="58" spans="1:18" x14ac:dyDescent="0.3">
      <c r="A58" t="s">
        <v>63</v>
      </c>
      <c r="B58" t="s">
        <v>64</v>
      </c>
      <c r="C58" s="2">
        <v>24070</v>
      </c>
      <c r="D58" s="2">
        <v>23956</v>
      </c>
      <c r="E58" s="2">
        <v>23537</v>
      </c>
      <c r="F58" s="2">
        <v>22681</v>
      </c>
      <c r="G58" s="2"/>
      <c r="H58" s="2">
        <v>-1275</v>
      </c>
      <c r="I58" s="2">
        <v>-856</v>
      </c>
      <c r="J58" s="1">
        <v>-5.322257472032059E-2</v>
      </c>
      <c r="K58" s="1">
        <v>-3.6368271232527512E-2</v>
      </c>
      <c r="L58" s="1">
        <v>-1.7490399064952412E-2</v>
      </c>
      <c r="M58" s="2">
        <v>389.54499097799993</v>
      </c>
      <c r="N58" s="2">
        <v>404.24674629201468</v>
      </c>
      <c r="O58" s="2">
        <v>411.44304941885127</v>
      </c>
      <c r="P58" s="2">
        <v>414.4707637110269</v>
      </c>
      <c r="Q58" s="2">
        <v>5807406</v>
      </c>
      <c r="R58" s="2">
        <v>5822434</v>
      </c>
    </row>
    <row r="59" spans="1:18" x14ac:dyDescent="0.3">
      <c r="A59" t="s">
        <v>65</v>
      </c>
      <c r="B59" t="s">
        <v>66</v>
      </c>
      <c r="C59" s="2">
        <v>2543</v>
      </c>
      <c r="D59" s="2">
        <v>2479</v>
      </c>
      <c r="E59" s="2">
        <v>2486</v>
      </c>
      <c r="F59" s="2">
        <v>2465</v>
      </c>
      <c r="G59" s="2"/>
      <c r="H59" s="2">
        <v>-14</v>
      </c>
      <c r="I59" s="2">
        <v>-21</v>
      </c>
      <c r="J59" s="1">
        <v>-5.647438483259379E-3</v>
      </c>
      <c r="K59" s="1">
        <v>-8.4473049074818979E-3</v>
      </c>
      <c r="L59" s="1">
        <v>2.8237192416296895E-3</v>
      </c>
      <c r="M59" s="2">
        <v>425.91130332314492</v>
      </c>
      <c r="N59" s="2">
        <v>429.53975661717573</v>
      </c>
      <c r="O59" s="2">
        <v>428.33027218583209</v>
      </c>
      <c r="P59" s="2">
        <v>440.26932086336416</v>
      </c>
      <c r="Q59" s="2">
        <v>577601</v>
      </c>
      <c r="R59" s="2">
        <v>578759</v>
      </c>
    </row>
    <row r="60" spans="1:18" x14ac:dyDescent="0.3">
      <c r="A60" t="s">
        <v>67</v>
      </c>
      <c r="B60" t="s">
        <v>67</v>
      </c>
      <c r="C60" s="2">
        <v>179898</v>
      </c>
      <c r="D60" s="2">
        <v>175116</v>
      </c>
      <c r="E60" s="2">
        <v>174722</v>
      </c>
      <c r="F60" s="2">
        <v>169426</v>
      </c>
      <c r="G60" s="2"/>
      <c r="H60" s="2">
        <v>-5690</v>
      </c>
      <c r="I60" s="2">
        <v>-5296</v>
      </c>
      <c r="J60" s="1">
        <v>-3.2492747664405311E-2</v>
      </c>
      <c r="K60" s="1">
        <v>-3.0311008344684698E-2</v>
      </c>
      <c r="L60" s="1">
        <v>-2.2499371844948491E-3</v>
      </c>
      <c r="M60" s="2"/>
      <c r="N60" s="2"/>
      <c r="O60" s="2"/>
      <c r="P60" s="2"/>
    </row>
    <row r="61" spans="1:18" x14ac:dyDescent="0.3">
      <c r="A61" t="s">
        <v>68</v>
      </c>
      <c r="C61" s="2">
        <v>1468523</v>
      </c>
      <c r="D61" s="2">
        <f>SUM(D10:D60)</f>
        <v>1435509</v>
      </c>
      <c r="E61" s="2"/>
      <c r="F61" s="2"/>
      <c r="G61" s="2"/>
      <c r="H61" s="2"/>
      <c r="I61" s="2"/>
      <c r="J61" s="1"/>
      <c r="K61" s="1"/>
      <c r="L61" s="1"/>
      <c r="M61" s="2"/>
      <c r="N61" s="2"/>
      <c r="O61" s="2"/>
      <c r="P61" s="2"/>
      <c r="Q61" s="2"/>
    </row>
    <row r="62" spans="1:18" x14ac:dyDescent="0.3">
      <c r="A62" t="s">
        <v>69</v>
      </c>
      <c r="C62" s="2">
        <v>1288625</v>
      </c>
      <c r="D62" s="2">
        <f>D61-D60</f>
        <v>1260393</v>
      </c>
      <c r="E62" s="2"/>
      <c r="F62" s="2"/>
      <c r="G62" s="2"/>
      <c r="H62" s="2"/>
      <c r="I62" s="2"/>
      <c r="J62" s="1"/>
      <c r="K62" s="1"/>
      <c r="L62" s="1"/>
      <c r="M62" s="2"/>
      <c r="N62" s="2"/>
      <c r="O62" s="2"/>
      <c r="P62" s="2"/>
    </row>
    <row r="63" spans="1:18" x14ac:dyDescent="0.3">
      <c r="J63" s="1"/>
    </row>
    <row r="64" spans="1:18" x14ac:dyDescent="0.3">
      <c r="A64" t="s">
        <v>127</v>
      </c>
      <c r="C64" s="2"/>
      <c r="D64" s="2">
        <f>SUMIF($E10:$E60, "&gt;0",D10:D60)</f>
        <v>1325768</v>
      </c>
      <c r="E64" s="2">
        <f>SUMIF($E10:$E60, "&gt;0",E10:E60)</f>
        <v>1305276</v>
      </c>
      <c r="F64" s="2"/>
      <c r="G64" s="2"/>
      <c r="H64" s="2"/>
      <c r="I64" s="2"/>
      <c r="J64" s="1"/>
      <c r="K64" s="3"/>
      <c r="L64" s="8">
        <f>(E64-D64)/D64</f>
        <v>-1.5456701323308453E-2</v>
      </c>
      <c r="M64" s="3"/>
      <c r="N64" s="3"/>
      <c r="O64" s="3"/>
      <c r="P64" s="3"/>
    </row>
    <row r="65" spans="1:17" x14ac:dyDescent="0.3">
      <c r="A65" t="s">
        <v>128</v>
      </c>
      <c r="C65" s="2">
        <f>SUMIF($F10:$F60, "&gt;0",C10:C60)</f>
        <v>1302075</v>
      </c>
      <c r="D65" s="2">
        <f>SUMIF($F10:$F60, "&gt;0",D10:D60)</f>
        <v>1272454</v>
      </c>
      <c r="E65" s="2">
        <f>SUMIF($F10:$F60, "&gt;0",E10:E60)</f>
        <v>1252800</v>
      </c>
      <c r="F65" s="2">
        <f>SUMIF($F10:$F60, "&gt;0",F10:F60)</f>
        <v>1214919</v>
      </c>
      <c r="G65" s="2"/>
      <c r="H65" s="2">
        <f>F65-D65</f>
        <v>-57535</v>
      </c>
      <c r="I65" s="2">
        <f>F65-E65</f>
        <v>-37881</v>
      </c>
      <c r="J65" s="1">
        <f>H65/D65</f>
        <v>-4.5215779902456198E-2</v>
      </c>
      <c r="K65" s="8">
        <f>I65/D65</f>
        <v>-2.9770034908924017E-2</v>
      </c>
      <c r="L65" s="8">
        <f>(E65-D65)/D65</f>
        <v>-1.5445744993532183E-2</v>
      </c>
      <c r="Q65" s="9"/>
    </row>
    <row r="66" spans="1:17" x14ac:dyDescent="0.3">
      <c r="C66" s="11"/>
      <c r="D66" s="11"/>
      <c r="E66" s="2"/>
      <c r="F66" s="2"/>
      <c r="J66" s="1"/>
    </row>
    <row r="67" spans="1:17" x14ac:dyDescent="0.3">
      <c r="A67" t="s">
        <v>130</v>
      </c>
      <c r="C67" s="2"/>
      <c r="D67" s="2">
        <f>(ROUND((D65/($D$65/$D$61)/100),0)*100)</f>
        <v>1435500</v>
      </c>
      <c r="E67" s="2">
        <f>(ROUND((E65/($D$65/$D$61)/100),0)*100)</f>
        <v>1413300</v>
      </c>
      <c r="F67" s="2">
        <f>(ROUND((F65/($D$65/$D$61)/100),0)*100)</f>
        <v>1370600</v>
      </c>
      <c r="H67" s="2">
        <f>F67-D67</f>
        <v>-64900</v>
      </c>
      <c r="I67" s="2">
        <f>F67-E67</f>
        <v>-42700</v>
      </c>
      <c r="J67" s="1">
        <f>H67/D67</f>
        <v>-4.5210727969348656E-2</v>
      </c>
      <c r="K67" s="8">
        <f>I67/D67</f>
        <v>-2.9745733194009055E-2</v>
      </c>
      <c r="L67" s="8">
        <f>(E67-D67)/D67</f>
        <v>-1.5464994775339603E-2</v>
      </c>
      <c r="M67" s="10">
        <f>F67/Q67*100000</f>
        <v>417.36294022270414</v>
      </c>
      <c r="N67" s="10">
        <f>E67/Q67*100000</f>
        <v>430.36556502024501</v>
      </c>
      <c r="O67" s="10">
        <f>D67/Q67*100000</f>
        <v>437.12571187048871</v>
      </c>
      <c r="P67" s="10">
        <v>449</v>
      </c>
      <c r="Q67" s="2">
        <v>328395233</v>
      </c>
    </row>
    <row r="68" spans="1:17" x14ac:dyDescent="0.3">
      <c r="J68" s="1"/>
    </row>
    <row r="69" spans="1:17" x14ac:dyDescent="0.3">
      <c r="J69" s="1"/>
    </row>
    <row r="70" spans="1:17" x14ac:dyDescent="0.3">
      <c r="J70" s="1"/>
    </row>
    <row r="71" spans="1:17" x14ac:dyDescent="0.3">
      <c r="J71" s="1"/>
    </row>
    <row r="72" spans="1:17" x14ac:dyDescent="0.3">
      <c r="J72" s="1"/>
    </row>
    <row r="73" spans="1:17" x14ac:dyDescent="0.3">
      <c r="J73" s="1"/>
    </row>
    <row r="74" spans="1:17" x14ac:dyDescent="0.3">
      <c r="J74" s="1"/>
    </row>
    <row r="75" spans="1:17" x14ac:dyDescent="0.3">
      <c r="J75" s="1"/>
    </row>
    <row r="76" spans="1:17" x14ac:dyDescent="0.3">
      <c r="J76" s="1"/>
    </row>
    <row r="77" spans="1:17" x14ac:dyDescent="0.3">
      <c r="J77" s="1"/>
    </row>
    <row r="78" spans="1:17" x14ac:dyDescent="0.3">
      <c r="J78" s="1"/>
    </row>
    <row r="79" spans="1:17" x14ac:dyDescent="0.3">
      <c r="J79" s="1"/>
    </row>
    <row r="80" spans="1:17" x14ac:dyDescent="0.3">
      <c r="J80" s="1"/>
    </row>
    <row r="81" spans="10:10" x14ac:dyDescent="0.3">
      <c r="J81" s="1"/>
    </row>
    <row r="82" spans="10:10" x14ac:dyDescent="0.3">
      <c r="J82" s="1"/>
    </row>
    <row r="83" spans="10:10" x14ac:dyDescent="0.3">
      <c r="J83" s="1"/>
    </row>
    <row r="84" spans="10:10" x14ac:dyDescent="0.3">
      <c r="J84" s="1"/>
    </row>
    <row r="85" spans="10:10" x14ac:dyDescent="0.3">
      <c r="J85" s="1"/>
    </row>
    <row r="86" spans="10:10" x14ac:dyDescent="0.3">
      <c r="J86" s="1"/>
    </row>
    <row r="87" spans="10:10" x14ac:dyDescent="0.3">
      <c r="J87" s="1"/>
    </row>
    <row r="88" spans="10:10" x14ac:dyDescent="0.3">
      <c r="J88" s="1"/>
    </row>
    <row r="89" spans="10:10" x14ac:dyDescent="0.3">
      <c r="J89" s="1"/>
    </row>
    <row r="90" spans="10:10" x14ac:dyDescent="0.3">
      <c r="J90" s="1"/>
    </row>
    <row r="91" spans="10:10" x14ac:dyDescent="0.3">
      <c r="J91" s="1"/>
    </row>
    <row r="92" spans="10:10" x14ac:dyDescent="0.3">
      <c r="J92" s="1"/>
    </row>
    <row r="93" spans="10:10" x14ac:dyDescent="0.3">
      <c r="J93" s="1"/>
    </row>
    <row r="94" spans="10:10" x14ac:dyDescent="0.3">
      <c r="J94" s="1"/>
    </row>
    <row r="95" spans="10:10" x14ac:dyDescent="0.3">
      <c r="J95"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Vera-Appendix-People-in-Prison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Kang-Brown</dc:creator>
  <cp:lastModifiedBy>Jacob Kang-Brown</cp:lastModifiedBy>
  <dcterms:created xsi:type="dcterms:W3CDTF">2020-05-12T19:09:54Z</dcterms:created>
  <dcterms:modified xsi:type="dcterms:W3CDTF">2020-05-14T23:03:59Z</dcterms:modified>
</cp:coreProperties>
</file>